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Review 1/NLH/NLH-NP-011/"/>
    </mc:Choice>
  </mc:AlternateContent>
  <xr:revisionPtr revIDLastSave="0" documentId="13_ncr:1_{53F0973B-B4C0-4B11-81B5-3757F4BAC676}" xr6:coauthVersionLast="36" xr6:coauthVersionMax="36" xr10:uidLastSave="{00000000-0000-0000-0000-000000000000}"/>
  <bookViews>
    <workbookView xWindow="0" yWindow="0" windowWidth="25200" windowHeight="11655" xr2:uid="{22EE2282-30AF-49AC-98B8-3A1B6E4539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I28" i="1" s="1"/>
  <c r="G14" i="1" l="1"/>
  <c r="I14" i="1" s="1"/>
  <c r="C40" i="1"/>
  <c r="C17" i="1"/>
  <c r="E40" i="1"/>
  <c r="E17" i="1"/>
  <c r="E42" i="1" l="1"/>
  <c r="E47" i="1" s="1"/>
  <c r="C42" i="1"/>
  <c r="C47" i="1" s="1"/>
  <c r="G45" i="1"/>
  <c r="I45" i="1" s="1"/>
  <c r="G44" i="1"/>
  <c r="I44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G16" i="1"/>
  <c r="I16" i="1" s="1"/>
  <c r="G15" i="1"/>
  <c r="I15" i="1" s="1"/>
  <c r="G40" i="1" l="1"/>
  <c r="I40" i="1" s="1"/>
  <c r="I19" i="1"/>
  <c r="G17" i="1" l="1"/>
  <c r="I17" i="1" l="1"/>
  <c r="G42" i="1"/>
  <c r="G47" i="1" l="1"/>
  <c r="I47" i="1" s="1"/>
  <c r="I42" i="1"/>
</calcChain>
</file>

<file path=xl/sharedStrings.xml><?xml version="1.0" encoding="utf-8"?>
<sst xmlns="http://schemas.openxmlformats.org/spreadsheetml/2006/main" count="44" uniqueCount="42">
  <si>
    <t>Newfoundland Power Inc.</t>
  </si>
  <si>
    <t>Breakdown</t>
  </si>
  <si>
    <t>Overtime</t>
  </si>
  <si>
    <t>Total Labour</t>
  </si>
  <si>
    <t>Operating Materials</t>
  </si>
  <si>
    <t>Inter-Company Charges</t>
  </si>
  <si>
    <t>Travel</t>
  </si>
  <si>
    <t>Miscellaneous</t>
  </si>
  <si>
    <t>Uncollectible Bills</t>
  </si>
  <si>
    <t>Other Company Fees</t>
  </si>
  <si>
    <t>Equipment Rental and Maintenance</t>
  </si>
  <si>
    <t>Telecommunications</t>
  </si>
  <si>
    <t>Advertising</t>
  </si>
  <si>
    <t>Vegetation Management</t>
  </si>
  <si>
    <t>Gross Operating Costs</t>
  </si>
  <si>
    <t>Net Operating Costs</t>
  </si>
  <si>
    <t>Newfoundland Power – 2024 Rate of Return on Rate Base Application</t>
  </si>
  <si>
    <t>Page 1 of 1</t>
  </si>
  <si>
    <t>2024 Forecast to 2023 Forecast</t>
  </si>
  <si>
    <t>NLH-NP-011, Attachment B</t>
  </si>
  <si>
    <t>Operating Costs by Breakdown</t>
  </si>
  <si>
    <t>($000s)</t>
  </si>
  <si>
    <t>Forecast</t>
  </si>
  <si>
    <t>Variance</t>
  </si>
  <si>
    <t>($)</t>
  </si>
  <si>
    <t>(%)</t>
  </si>
  <si>
    <t>Regular and Standby</t>
  </si>
  <si>
    <t>Temporary</t>
  </si>
  <si>
    <t>Vehicle Expenses</t>
  </si>
  <si>
    <t>Plants, Substations, System Operations and Buildings</t>
  </si>
  <si>
    <t>Tools and Clothing Allowance</t>
  </si>
  <si>
    <t>Taxes and Assessments</t>
  </si>
  <si>
    <t>Insurance</t>
  </si>
  <si>
    <t>Severance and Other Employee Costs</t>
  </si>
  <si>
    <t>Education, Training and Employee Fees</t>
  </si>
  <si>
    <t>Trustee and Directors' Fees</t>
  </si>
  <si>
    <t>Stationery and Copying</t>
  </si>
  <si>
    <t>Postage</t>
  </si>
  <si>
    <t>Computing Equipment and Software</t>
  </si>
  <si>
    <t>Total Other</t>
  </si>
  <si>
    <t>Amortization of Deferred CDM Program Costs</t>
  </si>
  <si>
    <t>Transfers to General Expenses Capitalized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</si>
</sst>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164" fontId="6" fillId="0" borderId="0" xfId="1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3" fillId="0" borderId="0" xfId="0" applyNumberFormat="1" applyFont="1" applyFill="1" applyBorder="1"/>
    <xf numFmtId="167" fontId="3" fillId="0" borderId="0" xfId="2" applyNumberFormat="1" applyFont="1" applyFill="1" applyBorder="1"/>
    <xf numFmtId="0" fontId="3" fillId="0" borderId="0" xfId="0" applyFont="1" applyBorder="1"/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4" xfId="0" applyFont="1" applyBorder="1"/>
    <xf numFmtId="0" fontId="8" fillId="0" borderId="0" xfId="0" applyFont="1" applyBorder="1" applyAlignment="1">
      <alignment vertical="center"/>
    </xf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/>
    <xf numFmtId="164" fontId="5" fillId="0" borderId="0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/>
    <xf numFmtId="167" fontId="3" fillId="0" borderId="0" xfId="2" applyNumberFormat="1" applyFont="1"/>
    <xf numFmtId="167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8F70-7ABC-4F6A-AB73-29A2EA847873}">
  <sheetPr>
    <pageSetUpPr fitToPage="1"/>
  </sheetPr>
  <dimension ref="A3:M50"/>
  <sheetViews>
    <sheetView tabSelected="1" topLeftCell="A5" workbookViewId="0">
      <selection activeCell="A8" sqref="A8:I8"/>
    </sheetView>
  </sheetViews>
  <sheetFormatPr defaultColWidth="8.7109375" defaultRowHeight="15" x14ac:dyDescent="0.25"/>
  <cols>
    <col min="1" max="1" width="47.28515625" style="3" customWidth="1"/>
    <col min="2" max="2" width="2.7109375" style="3" customWidth="1"/>
    <col min="3" max="3" width="10.7109375" style="3" customWidth="1"/>
    <col min="4" max="4" width="2.7109375" style="3" customWidth="1"/>
    <col min="5" max="5" width="10.140625" style="3" customWidth="1"/>
    <col min="6" max="6" width="2.7109375" style="3" customWidth="1"/>
    <col min="7" max="7" width="9" style="3" customWidth="1"/>
    <col min="8" max="8" width="2.7109375" style="3" customWidth="1"/>
    <col min="9" max="9" width="10.28515625" style="3" customWidth="1"/>
    <col min="10" max="10" width="2.85546875" style="3" customWidth="1"/>
    <col min="11" max="16384" width="8.7109375" style="3"/>
  </cols>
  <sheetData>
    <row r="3" spans="1:13" x14ac:dyDescent="0.25">
      <c r="A3" s="1"/>
      <c r="B3" s="1"/>
      <c r="C3" s="2"/>
      <c r="D3" s="2"/>
      <c r="E3" s="30" t="s">
        <v>19</v>
      </c>
      <c r="F3" s="30"/>
      <c r="G3" s="30"/>
      <c r="H3" s="30"/>
      <c r="I3" s="30"/>
    </row>
    <row r="6" spans="1:13" x14ac:dyDescent="0.25">
      <c r="A6" s="29" t="s">
        <v>0</v>
      </c>
      <c r="B6" s="29"/>
      <c r="C6" s="29"/>
      <c r="D6" s="29"/>
      <c r="E6" s="29"/>
      <c r="F6" s="29"/>
      <c r="G6" s="29"/>
      <c r="H6" s="29"/>
      <c r="I6" s="29"/>
    </row>
    <row r="7" spans="1:13" x14ac:dyDescent="0.25">
      <c r="A7" s="29" t="s">
        <v>20</v>
      </c>
      <c r="B7" s="29"/>
      <c r="C7" s="29"/>
      <c r="D7" s="29"/>
      <c r="E7" s="29"/>
      <c r="F7" s="29"/>
      <c r="G7" s="29"/>
      <c r="H7" s="29"/>
      <c r="I7" s="29"/>
    </row>
    <row r="8" spans="1:13" x14ac:dyDescent="0.25">
      <c r="A8" s="29" t="s">
        <v>18</v>
      </c>
      <c r="B8" s="29"/>
      <c r="C8" s="29"/>
      <c r="D8" s="29"/>
      <c r="E8" s="29"/>
      <c r="F8" s="29"/>
      <c r="G8" s="29"/>
      <c r="H8" s="29"/>
      <c r="I8" s="29"/>
    </row>
    <row r="9" spans="1:13" x14ac:dyDescent="0.25">
      <c r="A9" s="29" t="s">
        <v>21</v>
      </c>
      <c r="B9" s="29"/>
      <c r="C9" s="29"/>
      <c r="D9" s="29"/>
      <c r="E9" s="29"/>
      <c r="F9" s="29"/>
      <c r="G9" s="29"/>
      <c r="H9" s="29"/>
      <c r="I9" s="29"/>
    </row>
    <row r="10" spans="1:13" x14ac:dyDescent="0.25">
      <c r="A10" s="28"/>
      <c r="B10" s="28"/>
      <c r="C10" s="28"/>
      <c r="D10" s="28"/>
      <c r="E10" s="28"/>
      <c r="F10" s="28"/>
      <c r="G10" s="28"/>
      <c r="H10" s="28"/>
      <c r="I10" s="28"/>
    </row>
    <row r="11" spans="1:13" x14ac:dyDescent="0.25">
      <c r="B11" s="21"/>
      <c r="C11" s="9" t="s">
        <v>22</v>
      </c>
      <c r="D11" s="9"/>
      <c r="E11" s="9" t="s">
        <v>22</v>
      </c>
      <c r="F11" s="15"/>
      <c r="G11" s="9" t="s">
        <v>23</v>
      </c>
      <c r="H11" s="9"/>
      <c r="I11" s="9" t="s">
        <v>23</v>
      </c>
    </row>
    <row r="12" spans="1:13" ht="15.75" thickBot="1" x14ac:dyDescent="0.3">
      <c r="A12" s="5" t="s">
        <v>1</v>
      </c>
      <c r="B12" s="6"/>
      <c r="C12" s="7">
        <v>2024</v>
      </c>
      <c r="D12" s="8"/>
      <c r="E12" s="7">
        <v>2023</v>
      </c>
      <c r="F12" s="8"/>
      <c r="G12" s="34" t="s">
        <v>24</v>
      </c>
      <c r="H12" s="9"/>
      <c r="I12" s="34" t="s">
        <v>25</v>
      </c>
      <c r="M12" s="36"/>
    </row>
    <row r="13" spans="1:13" x14ac:dyDescent="0.25">
      <c r="A13" s="6"/>
      <c r="B13" s="6"/>
      <c r="C13" s="9"/>
      <c r="D13" s="8"/>
      <c r="E13" s="9"/>
      <c r="F13" s="8"/>
      <c r="G13" s="9"/>
      <c r="H13" s="9"/>
      <c r="I13" s="9"/>
      <c r="M13" s="36"/>
    </row>
    <row r="14" spans="1:13" x14ac:dyDescent="0.25">
      <c r="A14" s="10" t="s">
        <v>26</v>
      </c>
      <c r="B14" s="4"/>
      <c r="C14" s="26">
        <v>36099</v>
      </c>
      <c r="D14" s="11"/>
      <c r="E14" s="11">
        <v>34819.919999999998</v>
      </c>
      <c r="F14" s="11"/>
      <c r="G14" s="12">
        <f>C14-E14</f>
        <v>1279.0800000000017</v>
      </c>
      <c r="H14" s="12"/>
      <c r="I14" s="13">
        <f>G14/E14*100</f>
        <v>3.673414528235567</v>
      </c>
      <c r="M14" s="36"/>
    </row>
    <row r="15" spans="1:13" x14ac:dyDescent="0.25">
      <c r="A15" s="10" t="s">
        <v>27</v>
      </c>
      <c r="B15" s="4"/>
      <c r="C15" s="26">
        <v>691</v>
      </c>
      <c r="D15" s="11"/>
      <c r="E15" s="11">
        <v>665.33333333333337</v>
      </c>
      <c r="F15" s="11"/>
      <c r="G15" s="12">
        <f t="shared" ref="G15:G16" si="0">C15-E15</f>
        <v>25.666666666666629</v>
      </c>
      <c r="H15" s="12"/>
      <c r="I15" s="13">
        <f t="shared" ref="I15:I17" si="1">G15/E15*100</f>
        <v>3.8577154308617176</v>
      </c>
      <c r="M15" s="36"/>
    </row>
    <row r="16" spans="1:13" x14ac:dyDescent="0.25">
      <c r="A16" s="10" t="s">
        <v>2</v>
      </c>
      <c r="B16" s="4"/>
      <c r="C16" s="26">
        <v>3639</v>
      </c>
      <c r="D16" s="11"/>
      <c r="E16" s="11">
        <v>3507</v>
      </c>
      <c r="F16" s="11"/>
      <c r="G16" s="12">
        <f t="shared" si="0"/>
        <v>132</v>
      </c>
      <c r="H16" s="12"/>
      <c r="I16" s="13">
        <f t="shared" si="1"/>
        <v>3.7639007698887936</v>
      </c>
      <c r="M16" s="36"/>
    </row>
    <row r="17" spans="1:13" x14ac:dyDescent="0.25">
      <c r="A17" s="35" t="s">
        <v>3</v>
      </c>
      <c r="B17" s="4"/>
      <c r="C17" s="27">
        <f>SUM(C14:C16)</f>
        <v>40429</v>
      </c>
      <c r="D17" s="33"/>
      <c r="E17" s="16">
        <f>SUM(E14:E16)</f>
        <v>38992.253333333334</v>
      </c>
      <c r="F17" s="33"/>
      <c r="G17" s="16">
        <f>SUM(G14:G16)</f>
        <v>1436.7466666666683</v>
      </c>
      <c r="H17" s="33"/>
      <c r="I17" s="14">
        <f t="shared" si="1"/>
        <v>3.6846977126054821</v>
      </c>
      <c r="M17" s="36"/>
    </row>
    <row r="18" spans="1:13" x14ac:dyDescent="0.25">
      <c r="A18" s="10"/>
      <c r="B18" s="4"/>
      <c r="C18" s="26"/>
      <c r="D18" s="11"/>
      <c r="E18" s="11"/>
      <c r="F18" s="11"/>
      <c r="G18" s="15"/>
      <c r="H18" s="15"/>
      <c r="I18" s="13"/>
      <c r="M18" s="36"/>
    </row>
    <row r="19" spans="1:13" x14ac:dyDescent="0.25">
      <c r="A19" s="10" t="s">
        <v>28</v>
      </c>
      <c r="B19" s="10"/>
      <c r="C19" s="26">
        <v>2142</v>
      </c>
      <c r="D19" s="11"/>
      <c r="E19" s="11">
        <v>2101</v>
      </c>
      <c r="F19" s="11"/>
      <c r="G19" s="12">
        <f>C19-E19</f>
        <v>41</v>
      </c>
      <c r="H19" s="12"/>
      <c r="I19" s="13">
        <f t="shared" ref="I19:I47" si="2">G19/E19*100</f>
        <v>1.951451689671585</v>
      </c>
      <c r="M19" s="36"/>
    </row>
    <row r="20" spans="1:13" x14ac:dyDescent="0.25">
      <c r="A20" s="10" t="s">
        <v>4</v>
      </c>
      <c r="B20" s="10"/>
      <c r="C20" s="26">
        <v>1290</v>
      </c>
      <c r="D20" s="11"/>
      <c r="E20" s="11">
        <v>1265</v>
      </c>
      <c r="F20" s="11"/>
      <c r="G20" s="12">
        <f t="shared" ref="G20:G39" si="3">C20-E20</f>
        <v>25</v>
      </c>
      <c r="H20" s="12"/>
      <c r="I20" s="13">
        <f t="shared" si="2"/>
        <v>1.9762845849802373</v>
      </c>
      <c r="M20" s="36"/>
    </row>
    <row r="21" spans="1:13" x14ac:dyDescent="0.25">
      <c r="A21" s="10" t="s">
        <v>5</v>
      </c>
      <c r="B21" s="10"/>
      <c r="C21" s="26">
        <v>28</v>
      </c>
      <c r="D21" s="11"/>
      <c r="E21" s="11">
        <v>27</v>
      </c>
      <c r="F21" s="11"/>
      <c r="G21" s="12">
        <f t="shared" si="3"/>
        <v>1</v>
      </c>
      <c r="H21" s="12"/>
      <c r="I21" s="13">
        <f t="shared" si="2"/>
        <v>3.7037037037037033</v>
      </c>
      <c r="M21" s="36"/>
    </row>
    <row r="22" spans="1:13" x14ac:dyDescent="0.25">
      <c r="A22" s="10" t="s">
        <v>29</v>
      </c>
      <c r="B22" s="10"/>
      <c r="C22" s="26">
        <v>3823</v>
      </c>
      <c r="D22" s="11"/>
      <c r="E22" s="11">
        <v>3750</v>
      </c>
      <c r="F22" s="11"/>
      <c r="G22" s="12">
        <f t="shared" si="3"/>
        <v>73</v>
      </c>
      <c r="H22" s="12"/>
      <c r="I22" s="13">
        <f>G22/E22*100</f>
        <v>1.9466666666666668</v>
      </c>
      <c r="M22" s="36"/>
    </row>
    <row r="23" spans="1:13" x14ac:dyDescent="0.25">
      <c r="A23" s="10" t="s">
        <v>6</v>
      </c>
      <c r="B23" s="10"/>
      <c r="C23" s="26">
        <v>1179</v>
      </c>
      <c r="D23" s="11"/>
      <c r="E23" s="11">
        <v>1148</v>
      </c>
      <c r="F23" s="11"/>
      <c r="G23" s="12">
        <f t="shared" si="3"/>
        <v>31</v>
      </c>
      <c r="H23" s="12"/>
      <c r="I23" s="13">
        <f t="shared" si="2"/>
        <v>2.7003484320557494</v>
      </c>
      <c r="M23" s="36"/>
    </row>
    <row r="24" spans="1:13" x14ac:dyDescent="0.25">
      <c r="A24" s="10" t="s">
        <v>30</v>
      </c>
      <c r="B24" s="10"/>
      <c r="C24" s="26">
        <v>1411</v>
      </c>
      <c r="D24" s="11"/>
      <c r="E24" s="11">
        <v>1384</v>
      </c>
      <c r="F24" s="11"/>
      <c r="G24" s="12">
        <f t="shared" si="3"/>
        <v>27</v>
      </c>
      <c r="H24" s="12"/>
      <c r="I24" s="13">
        <f t="shared" si="2"/>
        <v>1.9508670520231215</v>
      </c>
      <c r="M24" s="36"/>
    </row>
    <row r="25" spans="1:13" x14ac:dyDescent="0.25">
      <c r="A25" s="10" t="s">
        <v>7</v>
      </c>
      <c r="B25" s="10"/>
      <c r="C25" s="26">
        <v>1640</v>
      </c>
      <c r="D25" s="11"/>
      <c r="E25" s="11">
        <v>1608</v>
      </c>
      <c r="F25" s="11"/>
      <c r="G25" s="12">
        <f t="shared" si="3"/>
        <v>32</v>
      </c>
      <c r="H25" s="12"/>
      <c r="I25" s="13">
        <f t="shared" si="2"/>
        <v>1.9900497512437811</v>
      </c>
      <c r="M25" s="36"/>
    </row>
    <row r="26" spans="1:13" x14ac:dyDescent="0.25">
      <c r="A26" s="10" t="s">
        <v>31</v>
      </c>
      <c r="B26" s="10"/>
      <c r="C26" s="26">
        <v>1428</v>
      </c>
      <c r="D26" s="11"/>
      <c r="E26" s="11">
        <v>1401</v>
      </c>
      <c r="F26" s="11"/>
      <c r="G26" s="12">
        <f t="shared" si="3"/>
        <v>27</v>
      </c>
      <c r="H26" s="12"/>
      <c r="I26" s="13">
        <f t="shared" si="2"/>
        <v>1.9271948608137044</v>
      </c>
      <c r="M26" s="36"/>
    </row>
    <row r="27" spans="1:13" x14ac:dyDescent="0.25">
      <c r="A27" s="10" t="s">
        <v>8</v>
      </c>
      <c r="B27" s="10"/>
      <c r="C27" s="26">
        <v>2186</v>
      </c>
      <c r="D27" s="11"/>
      <c r="E27" s="11">
        <v>2045</v>
      </c>
      <c r="F27" s="11"/>
      <c r="G27" s="12">
        <f t="shared" si="3"/>
        <v>141</v>
      </c>
      <c r="H27" s="12"/>
      <c r="I27" s="13">
        <f t="shared" si="2"/>
        <v>6.8948655256723725</v>
      </c>
      <c r="M27" s="36"/>
    </row>
    <row r="28" spans="1:13" x14ac:dyDescent="0.25">
      <c r="A28" s="10" t="s">
        <v>32</v>
      </c>
      <c r="B28" s="4"/>
      <c r="C28" s="26">
        <v>2621</v>
      </c>
      <c r="D28" s="11"/>
      <c r="E28" s="11">
        <v>2428</v>
      </c>
      <c r="F28" s="11"/>
      <c r="G28" s="12">
        <f t="shared" ref="G28" si="4">C28-E28</f>
        <v>193</v>
      </c>
      <c r="H28" s="12"/>
      <c r="I28" s="13">
        <f t="shared" ref="I28" si="5">G28/E28*100</f>
        <v>7.9489291598023062</v>
      </c>
      <c r="M28" s="36"/>
    </row>
    <row r="29" spans="1:13" x14ac:dyDescent="0.25">
      <c r="A29" s="10" t="s">
        <v>33</v>
      </c>
      <c r="B29" s="4"/>
      <c r="C29" s="26">
        <v>160</v>
      </c>
      <c r="D29" s="11"/>
      <c r="E29" s="11">
        <v>157</v>
      </c>
      <c r="F29" s="11"/>
      <c r="G29" s="12">
        <f t="shared" si="3"/>
        <v>3</v>
      </c>
      <c r="H29" s="12"/>
      <c r="I29" s="13">
        <f t="shared" si="2"/>
        <v>1.910828025477707</v>
      </c>
      <c r="M29" s="36"/>
    </row>
    <row r="30" spans="1:13" x14ac:dyDescent="0.25">
      <c r="A30" s="10" t="s">
        <v>34</v>
      </c>
      <c r="B30" s="4"/>
      <c r="C30" s="26">
        <v>512</v>
      </c>
      <c r="D30" s="11"/>
      <c r="E30" s="11">
        <v>508</v>
      </c>
      <c r="F30" s="11"/>
      <c r="G30" s="12">
        <f t="shared" si="3"/>
        <v>4</v>
      </c>
      <c r="H30" s="12"/>
      <c r="I30" s="13">
        <f t="shared" si="2"/>
        <v>0.78740157480314954</v>
      </c>
      <c r="M30" s="36"/>
    </row>
    <row r="31" spans="1:13" x14ac:dyDescent="0.25">
      <c r="A31" s="10" t="s">
        <v>35</v>
      </c>
      <c r="B31" s="4"/>
      <c r="C31" s="26">
        <v>760</v>
      </c>
      <c r="D31" s="11"/>
      <c r="E31" s="11">
        <v>693</v>
      </c>
      <c r="F31" s="11"/>
      <c r="G31" s="12">
        <f t="shared" si="3"/>
        <v>67</v>
      </c>
      <c r="H31" s="12"/>
      <c r="I31" s="13">
        <f t="shared" si="2"/>
        <v>9.6681096681096683</v>
      </c>
      <c r="M31" s="36"/>
    </row>
    <row r="32" spans="1:13" x14ac:dyDescent="0.25">
      <c r="A32" s="10" t="s">
        <v>9</v>
      </c>
      <c r="B32" s="4"/>
      <c r="C32" s="26">
        <v>5131</v>
      </c>
      <c r="D32" s="11"/>
      <c r="E32" s="11">
        <v>3572</v>
      </c>
      <c r="F32" s="11"/>
      <c r="G32" s="12">
        <f t="shared" si="3"/>
        <v>1559</v>
      </c>
      <c r="H32" s="12"/>
      <c r="I32" s="13">
        <f t="shared" si="2"/>
        <v>43.645016797312429</v>
      </c>
      <c r="M32" s="36"/>
    </row>
    <row r="33" spans="1:13" x14ac:dyDescent="0.25">
      <c r="A33" s="10" t="s">
        <v>36</v>
      </c>
      <c r="B33" s="4"/>
      <c r="C33" s="26">
        <v>247</v>
      </c>
      <c r="D33" s="11"/>
      <c r="E33" s="11">
        <v>242</v>
      </c>
      <c r="F33" s="11"/>
      <c r="G33" s="12">
        <f t="shared" si="3"/>
        <v>5</v>
      </c>
      <c r="H33" s="12"/>
      <c r="I33" s="13">
        <f t="shared" si="2"/>
        <v>2.0661157024793391</v>
      </c>
      <c r="M33" s="36"/>
    </row>
    <row r="34" spans="1:13" x14ac:dyDescent="0.25">
      <c r="A34" s="10" t="s">
        <v>10</v>
      </c>
      <c r="B34" s="4"/>
      <c r="C34" s="26">
        <v>690</v>
      </c>
      <c r="D34" s="11"/>
      <c r="E34" s="11">
        <v>677</v>
      </c>
      <c r="F34" s="11"/>
      <c r="G34" s="12">
        <f t="shared" si="3"/>
        <v>13</v>
      </c>
      <c r="H34" s="12"/>
      <c r="I34" s="13">
        <f t="shared" si="2"/>
        <v>1.9202363367799113</v>
      </c>
      <c r="M34" s="36"/>
    </row>
    <row r="35" spans="1:13" x14ac:dyDescent="0.25">
      <c r="A35" s="10" t="s">
        <v>11</v>
      </c>
      <c r="B35" s="4"/>
      <c r="C35" s="26">
        <v>1748</v>
      </c>
      <c r="D35" s="11"/>
      <c r="E35" s="11">
        <v>1680</v>
      </c>
      <c r="F35" s="11"/>
      <c r="G35" s="12">
        <f t="shared" si="3"/>
        <v>68</v>
      </c>
      <c r="H35" s="12"/>
      <c r="I35" s="13">
        <f t="shared" si="2"/>
        <v>4.0476190476190474</v>
      </c>
      <c r="M35" s="36"/>
    </row>
    <row r="36" spans="1:13" x14ac:dyDescent="0.25">
      <c r="A36" s="10" t="s">
        <v>37</v>
      </c>
      <c r="B36" s="4"/>
      <c r="C36" s="26">
        <v>1209</v>
      </c>
      <c r="D36" s="11"/>
      <c r="E36" s="11">
        <v>1221</v>
      </c>
      <c r="F36" s="11"/>
      <c r="G36" s="12">
        <f t="shared" si="3"/>
        <v>-12</v>
      </c>
      <c r="H36" s="12"/>
      <c r="I36" s="13">
        <f t="shared" si="2"/>
        <v>-0.98280098280098283</v>
      </c>
      <c r="M36" s="36"/>
    </row>
    <row r="37" spans="1:13" x14ac:dyDescent="0.25">
      <c r="A37" s="10" t="s">
        <v>12</v>
      </c>
      <c r="B37" s="4"/>
      <c r="C37" s="26">
        <v>609</v>
      </c>
      <c r="D37" s="11"/>
      <c r="E37" s="11">
        <v>600</v>
      </c>
      <c r="F37" s="11"/>
      <c r="G37" s="12">
        <f t="shared" si="3"/>
        <v>9</v>
      </c>
      <c r="H37" s="12"/>
      <c r="I37" s="13">
        <f t="shared" si="2"/>
        <v>1.5</v>
      </c>
      <c r="M37" s="36"/>
    </row>
    <row r="38" spans="1:13" x14ac:dyDescent="0.25">
      <c r="A38" s="10" t="s">
        <v>13</v>
      </c>
      <c r="B38" s="4"/>
      <c r="C38" s="26">
        <v>3323</v>
      </c>
      <c r="D38" s="11"/>
      <c r="E38" s="11">
        <v>3259</v>
      </c>
      <c r="F38" s="11"/>
      <c r="G38" s="12">
        <f t="shared" si="3"/>
        <v>64</v>
      </c>
      <c r="H38" s="12"/>
      <c r="I38" s="13">
        <f t="shared" si="2"/>
        <v>1.9637925744093281</v>
      </c>
      <c r="M38" s="36"/>
    </row>
    <row r="39" spans="1:13" x14ac:dyDescent="0.25">
      <c r="A39" s="10" t="s">
        <v>38</v>
      </c>
      <c r="B39" s="4"/>
      <c r="C39" s="26">
        <v>4272</v>
      </c>
      <c r="D39" s="11"/>
      <c r="E39" s="11">
        <v>3734</v>
      </c>
      <c r="F39" s="11"/>
      <c r="G39" s="12">
        <f t="shared" si="3"/>
        <v>538</v>
      </c>
      <c r="H39" s="12"/>
      <c r="I39" s="13">
        <f t="shared" si="2"/>
        <v>14.408141403320835</v>
      </c>
      <c r="M39" s="36"/>
    </row>
    <row r="40" spans="1:13" x14ac:dyDescent="0.25">
      <c r="A40" s="35" t="s">
        <v>39</v>
      </c>
      <c r="B40" s="4"/>
      <c r="C40" s="27">
        <f>SUM(C19:C39)</f>
        <v>36409</v>
      </c>
      <c r="D40" s="33"/>
      <c r="E40" s="16">
        <f>SUM(E19:E39)</f>
        <v>33500</v>
      </c>
      <c r="F40" s="33"/>
      <c r="G40" s="16">
        <f>SUM(G19:G39)</f>
        <v>2909</v>
      </c>
      <c r="H40" s="33"/>
      <c r="I40" s="14">
        <f t="shared" si="2"/>
        <v>8.6835820895522389</v>
      </c>
      <c r="M40" s="36"/>
    </row>
    <row r="41" spans="1:13" x14ac:dyDescent="0.25">
      <c r="A41" s="17"/>
      <c r="B41" s="31"/>
      <c r="C41" s="26"/>
      <c r="D41" s="11"/>
      <c r="E41" s="11"/>
      <c r="F41" s="11"/>
      <c r="G41" s="15"/>
      <c r="H41" s="15"/>
      <c r="I41" s="13"/>
      <c r="M41" s="36"/>
    </row>
    <row r="42" spans="1:13" x14ac:dyDescent="0.25">
      <c r="A42" s="18" t="s">
        <v>14</v>
      </c>
      <c r="B42" s="32"/>
      <c r="C42" s="27">
        <f>C17+C40</f>
        <v>76838</v>
      </c>
      <c r="D42" s="33"/>
      <c r="E42" s="16">
        <f>E17+E40</f>
        <v>72492.253333333327</v>
      </c>
      <c r="F42" s="33"/>
      <c r="G42" s="16">
        <f>G17+G40</f>
        <v>4345.7466666666678</v>
      </c>
      <c r="H42" s="33"/>
      <c r="I42" s="14">
        <f t="shared" si="2"/>
        <v>5.9947738783675115</v>
      </c>
      <c r="M42" s="36"/>
    </row>
    <row r="43" spans="1:13" x14ac:dyDescent="0.25">
      <c r="A43" s="17"/>
      <c r="B43" s="31"/>
      <c r="C43" s="26"/>
      <c r="D43" s="11"/>
      <c r="E43" s="11"/>
      <c r="F43" s="11"/>
      <c r="G43" s="15"/>
      <c r="H43" s="15"/>
      <c r="I43" s="13"/>
      <c r="M43" s="36"/>
    </row>
    <row r="44" spans="1:13" x14ac:dyDescent="0.25">
      <c r="A44" s="17" t="s">
        <v>40</v>
      </c>
      <c r="B44" s="31"/>
      <c r="C44" s="26">
        <v>4903</v>
      </c>
      <c r="D44" s="11"/>
      <c r="E44" s="11">
        <v>4233</v>
      </c>
      <c r="F44" s="11"/>
      <c r="G44" s="12">
        <f>C44-E44</f>
        <v>670</v>
      </c>
      <c r="H44" s="12"/>
      <c r="I44" s="13">
        <f t="shared" si="2"/>
        <v>15.828017954169621</v>
      </c>
      <c r="M44" s="36"/>
    </row>
    <row r="45" spans="1:13" x14ac:dyDescent="0.25">
      <c r="A45" s="17" t="s">
        <v>41</v>
      </c>
      <c r="B45" s="31"/>
      <c r="C45" s="26">
        <v>-2966</v>
      </c>
      <c r="D45" s="11"/>
      <c r="E45" s="11">
        <v>-3252</v>
      </c>
      <c r="F45" s="11"/>
      <c r="G45" s="12">
        <f>C45-E45</f>
        <v>286</v>
      </c>
      <c r="H45" s="12"/>
      <c r="I45" s="13">
        <f t="shared" si="2"/>
        <v>-8.7945879458794582</v>
      </c>
      <c r="M45" s="36"/>
    </row>
    <row r="46" spans="1:13" x14ac:dyDescent="0.25">
      <c r="A46" s="17"/>
      <c r="B46" s="31"/>
      <c r="C46" s="26"/>
      <c r="D46" s="11"/>
      <c r="E46" s="11"/>
      <c r="F46" s="11"/>
      <c r="G46" s="12"/>
      <c r="H46" s="12"/>
      <c r="I46" s="13"/>
      <c r="M46" s="36"/>
    </row>
    <row r="47" spans="1:13" x14ac:dyDescent="0.25">
      <c r="A47" s="18" t="s">
        <v>15</v>
      </c>
      <c r="B47" s="32"/>
      <c r="C47" s="27">
        <f>SUM(C42:C45)</f>
        <v>78775</v>
      </c>
      <c r="D47" s="33"/>
      <c r="E47" s="16">
        <f>SUM(E42:E45)</f>
        <v>73473.253333333327</v>
      </c>
      <c r="F47" s="33"/>
      <c r="G47" s="16">
        <f t="shared" ref="G47" si="6">SUM(G42:G45)</f>
        <v>5301.7466666666678</v>
      </c>
      <c r="H47" s="33"/>
      <c r="I47" s="14">
        <f t="shared" si="2"/>
        <v>7.2158866337573384</v>
      </c>
      <c r="M47" s="36"/>
    </row>
    <row r="48" spans="1:13" x14ac:dyDescent="0.25">
      <c r="B48" s="21"/>
      <c r="C48" s="4"/>
      <c r="D48" s="4"/>
      <c r="E48" s="4"/>
      <c r="F48" s="4"/>
      <c r="G48" s="4"/>
      <c r="H48" s="4"/>
      <c r="I48" s="4"/>
      <c r="M48" s="36"/>
    </row>
    <row r="49" spans="1:13" x14ac:dyDescent="0.25">
      <c r="C49" s="4"/>
      <c r="D49" s="4"/>
      <c r="E49" s="4"/>
      <c r="F49" s="4"/>
      <c r="G49" s="19"/>
      <c r="H49" s="19"/>
      <c r="I49" s="20"/>
      <c r="J49" s="21"/>
      <c r="K49" s="21"/>
      <c r="M49" s="36"/>
    </row>
    <row r="50" spans="1:13" customFormat="1" ht="15.75" x14ac:dyDescent="0.25">
      <c r="A50" s="22" t="s">
        <v>16</v>
      </c>
      <c r="B50" s="22"/>
      <c r="C50" s="23"/>
      <c r="D50" s="24"/>
      <c r="E50" s="24"/>
      <c r="F50" s="24"/>
      <c r="G50" s="24"/>
      <c r="H50" s="24"/>
      <c r="I50" s="23" t="s">
        <v>17</v>
      </c>
      <c r="J50" s="25"/>
      <c r="K50" s="25"/>
      <c r="M50" s="37"/>
    </row>
  </sheetData>
  <mergeCells count="5">
    <mergeCell ref="A9:I9"/>
    <mergeCell ref="A6:I6"/>
    <mergeCell ref="A7:I7"/>
    <mergeCell ref="A8:I8"/>
    <mergeCell ref="E3:I3"/>
  </mergeCells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2" ma:contentTypeDescription="Create a new document." ma:contentTypeScope="" ma:versionID="45cf80d653add96235b5c6e4e0a34ad0">
  <xsd:schema xmlns:xsd="http://www.w3.org/2001/XMLSchema" xmlns:xs="http://www.w3.org/2001/XMLSchema" xmlns:p="http://schemas.microsoft.com/office/2006/metadata/properties" xmlns:ns2="6f9ea703-ab45-4477-9266-642d01ff9fd5" targetNamespace="http://schemas.microsoft.com/office/2006/metadata/properties" ma:root="true" ma:fieldsID="7f282df01d199b562c722ee24e277f6e" ns2:_="">
    <xsd:import namespace="6f9ea703-ab45-4477-9266-642d01ff9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ea703-ab45-4477-9266-642d01ff9f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9266A7-0ADF-418A-87C2-502C04EC8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1F5211-ED26-4885-917B-D72224E5C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ea703-ab45-4477-9266-642d01ff9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1A010-C586-41A9-8014-B00A52A5E8C2}">
  <ds:schemaRefs>
    <ds:schemaRef ds:uri="6f9ea703-ab45-4477-9266-642d01ff9fd5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Broderick, Zachary</dc:creator>
  <cp:lastModifiedBy>O'Leary, Kim</cp:lastModifiedBy>
  <cp:lastPrinted>2024-01-15T16:32:08Z</cp:lastPrinted>
  <dcterms:created xsi:type="dcterms:W3CDTF">2024-01-15T12:55:54Z</dcterms:created>
  <dcterms:modified xsi:type="dcterms:W3CDTF">2024-01-15T16:32:17Z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